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icova\Documents\rok2021\zakazka_kancelarina\tržní konzultace\"/>
    </mc:Choice>
  </mc:AlternateContent>
  <bookViews>
    <workbookView xWindow="0" yWindow="0" windowWidth="28800" windowHeight="12300"/>
  </bookViews>
  <sheets>
    <sheet name="Popis hodnocení" sheetId="2" r:id="rId1"/>
    <sheet name="PŘÍKLAD" sheetId="1" r:id="rId2"/>
    <sheet name="hodnocení " sheetId="3" r:id="rId3"/>
  </sheets>
  <externalReferences>
    <externalReference r:id="rId4"/>
  </externalReferences>
  <definedNames>
    <definedName name="_xlnm.Print_Titles" localSheetId="2">'hodnocení 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4" i="1"/>
  <c r="I33" i="1"/>
  <c r="K5" i="3"/>
  <c r="I36" i="1"/>
  <c r="S5" i="3"/>
  <c r="P5" i="3"/>
  <c r="O5" i="3"/>
  <c r="M5" i="3"/>
  <c r="N5" i="3"/>
  <c r="L5" i="3"/>
  <c r="J5" i="3"/>
  <c r="H5" i="3"/>
  <c r="G5" i="3"/>
  <c r="C5" i="3"/>
  <c r="I5" i="3"/>
  <c r="F5" i="3"/>
  <c r="E5" i="3"/>
  <c r="D5" i="3"/>
  <c r="D25" i="1"/>
  <c r="E25" i="1" s="1"/>
  <c r="E36" i="1"/>
  <c r="H35" i="1"/>
  <c r="H34" i="1"/>
  <c r="H33" i="1"/>
  <c r="D23" i="1"/>
  <c r="D24" i="1" s="1"/>
  <c r="E24" i="1" s="1"/>
  <c r="C23" i="1"/>
  <c r="C33" i="1" s="1"/>
  <c r="P6" i="3" l="1"/>
  <c r="K6" i="3"/>
  <c r="Q5" i="3"/>
  <c r="Q6" i="3"/>
  <c r="E23" i="1"/>
  <c r="F23" i="1" s="1"/>
  <c r="C24" i="1"/>
  <c r="C34" i="1" s="1"/>
  <c r="R5" i="3" l="1"/>
  <c r="R6" i="3" s="1"/>
  <c r="S6" i="3"/>
  <c r="C25" i="1"/>
  <c r="F24" i="1"/>
  <c r="C35" i="1"/>
  <c r="C36" i="1" s="1"/>
  <c r="C26" i="1"/>
  <c r="C28" i="1" s="1"/>
  <c r="F25" i="1"/>
  <c r="F26" i="1" s="1"/>
</calcChain>
</file>

<file path=xl/sharedStrings.xml><?xml version="1.0" encoding="utf-8"?>
<sst xmlns="http://schemas.openxmlformats.org/spreadsheetml/2006/main" count="100" uniqueCount="93">
  <si>
    <r>
      <t xml:space="preserve">Stanovení ceny a slevy ceny - uchazeč vyplňuje pouze žlutě podbarvené buňky - </t>
    </r>
    <r>
      <rPr>
        <b/>
        <sz val="18"/>
        <color rgb="FFFF0000"/>
        <rFont val="Calibri"/>
        <family val="2"/>
        <charset val="238"/>
        <scheme val="minor"/>
      </rPr>
      <t>PŘÍKLAD</t>
    </r>
  </si>
  <si>
    <t>Uchazeč vyplňuje žlutě podbarvené buňky, šedě podbarvené buňky budou předvyplněny zadavatelem</t>
  </si>
  <si>
    <t xml:space="preserve">I. Základní hodnoty položky, které vstupují do hodnocení </t>
  </si>
  <si>
    <t>Označení řádků</t>
  </si>
  <si>
    <t>Technické specifikace hodnocené položky zadané zadavatelem</t>
  </si>
  <si>
    <t>obyčejná propiska, jednorázová</t>
  </si>
  <si>
    <t>Měrná jednotka (MJ) zadaná zadavatelem</t>
  </si>
  <si>
    <t>ks</t>
  </si>
  <si>
    <t>Maximální jednotková cena zadaná zadavatelem pro měrnou jednotku v Kč</t>
  </si>
  <si>
    <t>Množství měrných jednotek, pro které bude probíhat hodnocení množstevní slevy - zadáno zadavatelem</t>
  </si>
  <si>
    <t>Evidenční číslo položky, pod kterým ji vede ve své evidenci uchazeč (budoucí objednací číslo)</t>
  </si>
  <si>
    <t>AK2456789</t>
  </si>
  <si>
    <t>Název položky, pod kterým vede popložku ve své evidenci uchazeč (obchodní název)</t>
  </si>
  <si>
    <t xml:space="preserve">Tužka kuličková SOLIDLY </t>
  </si>
  <si>
    <t>Nabídková jednotková cena za uvedenou měrnou jednotku v Kč</t>
  </si>
  <si>
    <t xml:space="preserve">II. Intervaly slev pro hodnocení a výše slevy v Kč pro daný interval (nejde o cenu, ale o výši slev v Kč na měrné jednotce) </t>
  </si>
  <si>
    <t>Sleva pro první interval je vypočtena - jde o rozdíl mezi maximální cenou za MJ předepsanou zadavatelem a nabídkovou jednotkovou cenou uchazeče</t>
  </si>
  <si>
    <r>
      <rPr>
        <b/>
        <sz val="11"/>
        <color theme="1"/>
        <rFont val="Calibri"/>
        <family val="2"/>
        <charset val="238"/>
        <scheme val="minor"/>
      </rPr>
      <t>Předpokládané množství je v části II. vždy zadavatelem předvyplněno (rozděleno) do tří intervalů</t>
    </r>
    <r>
      <rPr>
        <sz val="11"/>
        <color theme="1"/>
        <rFont val="Calibri"/>
        <family val="2"/>
        <charset val="238"/>
        <scheme val="minor"/>
      </rPr>
      <t xml:space="preserve"> tak, že v každém intervalu je uvedeno stejné množství (první interval může být vzhledem k zaokrouhlení vyšší, poslední interval je dopočten do hodnoty předpokládaného množství). V případě, že uchazeč  množstevní slevu </t>
    </r>
    <r>
      <rPr>
        <b/>
        <u/>
        <sz val="11"/>
        <color theme="1"/>
        <rFont val="Calibri"/>
        <family val="2"/>
        <charset val="238"/>
        <scheme val="minor"/>
      </rPr>
      <t>neposkytuje</t>
    </r>
    <r>
      <rPr>
        <sz val="11"/>
        <color theme="1"/>
        <rFont val="Calibri"/>
        <family val="2"/>
        <charset val="238"/>
        <scheme val="minor"/>
      </rPr>
      <t xml:space="preserve">, bude ve všech třech řádcích 8, 9, 10 sloupce 2 stejné číslo, jako v řádku 6 (tj. sleva (sloupec 3) je spočtena pouze jako rozdíl "maximální cena zadaná zadavatelem" a "nabídková jednotková cena“).  Jestliže uchazeč slevu </t>
    </r>
    <r>
      <rPr>
        <b/>
        <u/>
        <sz val="11"/>
        <color theme="1"/>
        <rFont val="Calibri"/>
        <family val="2"/>
        <charset val="238"/>
        <scheme val="minor"/>
      </rPr>
      <t>poskytne</t>
    </r>
    <r>
      <rPr>
        <sz val="11"/>
        <color theme="1"/>
        <rFont val="Calibri"/>
        <family val="2"/>
        <charset val="238"/>
        <scheme val="minor"/>
      </rPr>
      <t xml:space="preserve">, upraví ve sloupci 1 v řádcích 8, 9, 10 množství  (tj. rozdělí předpokládané množství do 3 intervalů) a ve sloupci 2 u řádků 9, 10 zároveň doplní jednotkovou cenu pro daný množstevní interval (odvozeno z nabídkové ceny za MJ, je to hodnota po uplatnění množstevní slevy tj. žlutě podbarvené pole), viz příklad níže.    </t>
    </r>
  </si>
  <si>
    <t>interval</t>
  </si>
  <si>
    <t>počet MJ v intervalu</t>
  </si>
  <si>
    <t>Jednotková cena pro daný množstevní interval (odvozeno z nabídkové ceny)</t>
  </si>
  <si>
    <r>
      <rPr>
        <b/>
        <sz val="11"/>
        <color rgb="FFFF0000"/>
        <rFont val="Calibri"/>
        <family val="2"/>
        <charset val="238"/>
        <scheme val="minor"/>
      </rPr>
      <t>sleva</t>
    </r>
    <r>
      <rPr>
        <b/>
        <sz val="11"/>
        <color theme="1"/>
        <rFont val="Calibri"/>
        <family val="2"/>
        <charset val="238"/>
        <scheme val="minor"/>
      </rPr>
      <t xml:space="preserve"> na jednotkové ceně pro daný interval (toto pole se nevyplňuje, je vypočteno jako rozdíl maximální jednotkové ceny zadané zadavatelem a nabídkovou cenou)</t>
    </r>
  </si>
  <si>
    <t>Slevy pro daný interval</t>
  </si>
  <si>
    <t>Poznámka  k vyplnění</t>
  </si>
  <si>
    <t>označení sloupců</t>
  </si>
  <si>
    <t>3 = ř2 - sl2</t>
  </si>
  <si>
    <t>4 = 1*3</t>
  </si>
  <si>
    <t xml:space="preserve"> interval_1</t>
  </si>
  <si>
    <t>Hodnota sloupce 2 v řádku 8 je předvyplněna (vzorec). Sloupec 3 řádku 8  je vypočten jako rozdíl mezi maximální cenou určenou zadavatelem (řádek 2) a základní nabídkovou jednotkovou cenou (řádek 6).</t>
  </si>
  <si>
    <t>interval_2</t>
  </si>
  <si>
    <r>
      <t>Jednotková cena pro množstevní interval_2 (sloupec 2) musí být menší nebo rovna, než je nabídková cena v řádku 8. T</t>
    </r>
    <r>
      <rPr>
        <sz val="11"/>
        <color rgb="FFFF0000"/>
        <rFont val="Calibri"/>
        <family val="2"/>
        <charset val="238"/>
        <scheme val="minor"/>
      </rPr>
      <t>zn., hodnota slevy, která je vypočtena ve sloupci 3 pro interval_2, musí být vyšší nebo rovna než je hodnota slevy v řádku 8 stejného sloupce</t>
    </r>
    <r>
      <rPr>
        <sz val="11"/>
        <color theme="1"/>
        <rFont val="Calibri"/>
        <family val="2"/>
        <charset val="238"/>
        <scheme val="minor"/>
      </rPr>
      <t xml:space="preserve"> (hodnota slevy na jednotkové ceně v intervalu_2 nesmí klesat, číslo musí být větší nebo rovno než je číslo v předchozím řádku 8).</t>
    </r>
  </si>
  <si>
    <r>
      <t>interval_3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</si>
  <si>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r>
      <t xml:space="preserve">Jednotková cena pro množstevní interval_3 (sloupec 2) musí být menší nebo rovna, než je jednotková cena v řádku 9. </t>
    </r>
    <r>
      <rPr>
        <sz val="11"/>
        <color rgb="FFFF0000"/>
        <rFont val="Calibri"/>
        <family val="2"/>
        <charset val="238"/>
        <scheme val="minor"/>
      </rPr>
      <t>Tzn., hodnota slevy, která je vypočtena ve sloupci 3 pro interval_3, musí být vyšší nebo rovna než je hodnota slevy v řádku 9 stejného sloupce</t>
    </r>
    <r>
      <rPr>
        <sz val="11"/>
        <color theme="1"/>
        <rFont val="Calibri"/>
        <family val="2"/>
        <charset val="238"/>
        <scheme val="minor"/>
      </rPr>
      <t xml:space="preserve"> (hodnota slevy na jednotkové ceně v intervalu_3 nesmí klesat, číslo musí být větší nebo rovno než je číslo v předchozím řádku 9).</t>
    </r>
  </si>
  <si>
    <t>celkem hodnoceno počet MJ</t>
  </si>
  <si>
    <r>
      <t>Kontrola rozepsaného množství  (řádek 11 -  řádek 3 ) = po vyplnění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musí být 0</t>
    </r>
  </si>
  <si>
    <t xml:space="preserve">Příklad intervalů </t>
  </si>
  <si>
    <t>úprava počtu MJ v intervalech</t>
  </si>
  <si>
    <t>úprava ceny v intervalech</t>
  </si>
  <si>
    <t>skutečný počet jednotek, pro který platí cena po slevě</t>
  </si>
  <si>
    <t>skutečná sleva oproti ceně stanovené zadavatelem na jednotkové ceně (pouze přehled)</t>
  </si>
  <si>
    <t>do hodnocení postupuje tato hodnota</t>
  </si>
  <si>
    <t>interval_1</t>
  </si>
  <si>
    <t>1 - 100</t>
  </si>
  <si>
    <t>101 - 250</t>
  </si>
  <si>
    <r>
      <t xml:space="preserve">interval_3            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</si>
  <si>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t xml:space="preserve">251 - 280 a víc </t>
  </si>
  <si>
    <t>celkem</t>
  </si>
  <si>
    <t>uchazeč upraví podle svých potřeb do hodnocení.</t>
  </si>
  <si>
    <t>Poř. číslo</t>
  </si>
  <si>
    <t xml:space="preserve">Komodita </t>
  </si>
  <si>
    <t>Název položky zadavatele</t>
  </si>
  <si>
    <t>Obchodní název položky uchazeče</t>
  </si>
  <si>
    <t>objednací číslo</t>
  </si>
  <si>
    <t>Měrná jednotka (MJ)</t>
  </si>
  <si>
    <t>Maximální jednotková cena zadaná zadavatelem pro MJ</t>
  </si>
  <si>
    <t>Předpokládané odebrané množství          (počet MJ)</t>
  </si>
  <si>
    <t xml:space="preserve">Nabídková jednotková cena za uvedenou MJ </t>
  </si>
  <si>
    <t>Množství pro interval_1</t>
  </si>
  <si>
    <r>
      <rPr>
        <b/>
        <sz val="11"/>
        <color rgb="FFFF0000"/>
        <rFont val="Calibri"/>
        <family val="2"/>
        <charset val="238"/>
        <scheme val="minor"/>
      </rPr>
      <t xml:space="preserve">Kritérium 1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(Nabídková jednotková cena za uvedenou MJ v Kč * množství odběru pro interval_1) </t>
    </r>
  </si>
  <si>
    <t>Množství pro interval_2</t>
  </si>
  <si>
    <t>Cena pro interval_2</t>
  </si>
  <si>
    <t>Množství pro interval_3</t>
  </si>
  <si>
    <t>Cena pro interval_3</t>
  </si>
  <si>
    <r>
      <rPr>
        <b/>
        <sz val="11"/>
        <color rgb="FFFF0000"/>
        <rFont val="Calibri"/>
        <family val="2"/>
        <charset val="238"/>
        <scheme val="minor"/>
      </rPr>
      <t xml:space="preserve">Kritérium 2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(součin ceny a množství pro interval_2 plus součin ceny a množství pro interval_3)</t>
    </r>
  </si>
  <si>
    <t>předpokládaná hodnota z údajů zadavatele</t>
  </si>
  <si>
    <t>sleva na celkovém množství</t>
  </si>
  <si>
    <t>Celková nabídková cena</t>
  </si>
  <si>
    <t>Vzorky</t>
  </si>
  <si>
    <t xml:space="preserve"> 6 = 4*5</t>
  </si>
  <si>
    <t>11=8*7 + 10*9</t>
  </si>
  <si>
    <t>12=2*3</t>
  </si>
  <si>
    <t>13=12-6-11</t>
  </si>
  <si>
    <t xml:space="preserve"> 6+11</t>
  </si>
  <si>
    <t>Pero kuličkové</t>
  </si>
  <si>
    <t>Příklad použití slev na interval</t>
  </si>
  <si>
    <r>
      <rPr>
        <b/>
        <sz val="11"/>
        <color rgb="FFFF0000"/>
        <rFont val="Calibri"/>
        <family val="2"/>
        <charset val="238"/>
        <scheme val="minor"/>
      </rPr>
      <t xml:space="preserve">Kritérium 2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(součin ceny a množství pro interval_2 plus součin ceny a množství pro interval_3)</t>
    </r>
  </si>
  <si>
    <t>Popis hodnocení</t>
  </si>
  <si>
    <t>1. Na listu "hodnocení" jsou přednastaveny automatické odkazy, které převezmou hodnoty každé položky do celkového hodnocení, na tomto listu uchazeč nic neupravuje ani nezadává data</t>
  </si>
  <si>
    <t>4. Žlutě podbarvené buňky na každém listu s položkou vyplní uchazeč, do jiných údajů nesmí zasahovat</t>
  </si>
  <si>
    <r>
      <t>6. Další upozorňující texty jsou uvedeny na listech jednotlivých položek -</t>
    </r>
    <r>
      <rPr>
        <sz val="11"/>
        <color rgb="FFFF0000"/>
        <rFont val="Calibri"/>
        <family val="2"/>
        <charset val="238"/>
        <scheme val="minor"/>
      </rPr>
      <t xml:space="preserve"> je důležité se řídit jejich obsahem, viz minimálně způsob vyplňování "množstevní slevy " v případech, kdy bude poskytovaná</t>
    </r>
  </si>
  <si>
    <t>7. Popis pro výpočet slevy  je popsán na listu "PŘÍKLAD". V případě dotazů kontaktujte zadavatele.</t>
  </si>
  <si>
    <t>Příloha č. 1</t>
  </si>
  <si>
    <t xml:space="preserve">doplní se automaticky po vyplnění  jednotlivých listů </t>
  </si>
  <si>
    <t>ANO</t>
  </si>
  <si>
    <t>Celkem</t>
  </si>
  <si>
    <t>úprava intervalů a stanovení slevy v intervalech, pokud ji uchazeč poskytuje</t>
  </si>
  <si>
    <t>podklady pro kritéria hodnocení hodnocení</t>
  </si>
  <si>
    <t>Hodnocené Krtérium</t>
  </si>
  <si>
    <t>2. List "hodnocení" obsahuje tolik řádků, kolik bude samostatných soutěžených položek</t>
  </si>
  <si>
    <t xml:space="preserve">3. Uchazeč bude mít k dispozici k vyplnění tolik listů v excelu, kolik bude soutěžených položek (list=soutěžená položka). Uchazeč vyplní  předpřipravené samostatné listy s názvy položek </t>
  </si>
  <si>
    <t xml:space="preserve">5. Jestliže uchazeč neposkytuje u položky žádnou množstevní cenu, nemusí dělení intervalů řešit a nic vyplňovat - předpokládané množství je rozděleno do 3 intervalů  rovnomerně (první interval může být vzhledem k zaokrouhlení vyšší), ve všech je přednastavena jednotková cena navržená uchazečem, sleva pro každý interval ve sloupci 3 bude mít ve všech řádcích v tomto případě stejnou hodnotu. </t>
  </si>
  <si>
    <t>automatický přepočet dle předstastaveného vzorce - předvlpněno zadavatelem</t>
  </si>
  <si>
    <t>Příklad pro předběžnou tržní konzultaci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</si>
</sst>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4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3DDBE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9" fillId="4" borderId="1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/>
    </xf>
    <xf numFmtId="4" fontId="9" fillId="4" borderId="2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3" borderId="0" xfId="0" applyFont="1" applyFill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9" fillId="4" borderId="1" xfId="0" applyNumberFormat="1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4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0" fillId="0" borderId="13" xfId="0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4" fontId="0" fillId="0" borderId="20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3" borderId="27" xfId="0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3" fontId="16" fillId="3" borderId="1" xfId="0" applyNumberFormat="1" applyFont="1" applyFill="1" applyBorder="1" applyAlignment="1">
      <alignment horizontal="center"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3" fontId="16" fillId="8" borderId="1" xfId="0" applyNumberFormat="1" applyFont="1" applyFill="1" applyBorder="1" applyAlignment="1">
      <alignment horizontal="center" vertical="center" wrapText="1"/>
    </xf>
    <xf numFmtId="3" fontId="16" fillId="9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3" fontId="0" fillId="4" borderId="1" xfId="0" applyNumberFormat="1" applyFill="1" applyBorder="1" applyAlignment="1">
      <alignment vertical="center" wrapText="1"/>
    </xf>
    <xf numFmtId="164" fontId="0" fillId="8" borderId="1" xfId="0" applyNumberFormat="1" applyFill="1" applyBorder="1" applyAlignment="1">
      <alignment vertical="center" wrapText="1"/>
    </xf>
    <xf numFmtId="164" fontId="0" fillId="9" borderId="1" xfId="0" applyNumberFormat="1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7" borderId="19" xfId="0" applyNumberFormat="1" applyFill="1" applyBorder="1" applyAlignment="1">
      <alignment vertical="center"/>
    </xf>
    <xf numFmtId="0" fontId="2" fillId="5" borderId="13" xfId="0" applyFont="1" applyFill="1" applyBorder="1" applyAlignment="1">
      <alignment horizontal="center" vertical="center" wrapText="1"/>
    </xf>
    <xf numFmtId="164" fontId="0" fillId="7" borderId="24" xfId="0" applyNumberFormat="1" applyFill="1" applyBorder="1" applyAlignment="1">
      <alignment vertical="center"/>
    </xf>
    <xf numFmtId="0" fontId="2" fillId="5" borderId="15" xfId="0" applyFont="1" applyFill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164" fontId="0" fillId="7" borderId="32" xfId="0" applyNumberFormat="1" applyFill="1" applyBorder="1" applyAlignment="1">
      <alignment vertical="center"/>
    </xf>
    <xf numFmtId="164" fontId="2" fillId="8" borderId="2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29" xfId="0" applyBorder="1"/>
    <xf numFmtId="0" fontId="0" fillId="0" borderId="0" xfId="0" applyBorder="1"/>
    <xf numFmtId="0" fontId="0" fillId="0" borderId="38" xfId="0" applyBorder="1"/>
    <xf numFmtId="0" fontId="17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32" xfId="0" applyBorder="1"/>
    <xf numFmtId="0" fontId="0" fillId="0" borderId="30" xfId="0" applyBorder="1"/>
    <xf numFmtId="0" fontId="0" fillId="0" borderId="39" xfId="0" applyBorder="1"/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164" fontId="0" fillId="0" borderId="0" xfId="0" applyNumberFormat="1" applyBorder="1"/>
    <xf numFmtId="3" fontId="0" fillId="0" borderId="0" xfId="0" applyNumberFormat="1" applyBorder="1"/>
    <xf numFmtId="1" fontId="0" fillId="0" borderId="0" xfId="0" applyNumberFormat="1" applyBorder="1"/>
    <xf numFmtId="0" fontId="18" fillId="0" borderId="0" xfId="0" applyFont="1" applyAlignment="1">
      <alignment horizontal="right" vertical="center"/>
    </xf>
    <xf numFmtId="3" fontId="2" fillId="0" borderId="0" xfId="0" applyNumberFormat="1" applyFont="1" applyFill="1" applyBorder="1"/>
    <xf numFmtId="0" fontId="2" fillId="0" borderId="0" xfId="0" applyFont="1" applyFill="1"/>
    <xf numFmtId="1" fontId="2" fillId="0" borderId="0" xfId="0" applyNumberFormat="1" applyFont="1" applyFill="1"/>
    <xf numFmtId="0" fontId="9" fillId="0" borderId="0" xfId="0" applyFont="1" applyFill="1" applyBorder="1" applyAlignment="1"/>
    <xf numFmtId="0" fontId="2" fillId="0" borderId="0" xfId="0" applyFont="1"/>
    <xf numFmtId="0" fontId="11" fillId="3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3" fontId="0" fillId="0" borderId="0" xfId="0" applyNumberFormat="1"/>
    <xf numFmtId="1" fontId="0" fillId="0" borderId="0" xfId="0" applyNumberFormat="1"/>
    <xf numFmtId="4" fontId="0" fillId="0" borderId="1" xfId="0" applyNumberFormat="1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164" fontId="2" fillId="8" borderId="33" xfId="0" applyNumberFormat="1" applyFont="1" applyFill="1" applyBorder="1" applyAlignment="1">
      <alignment horizontal="left" vertical="center" wrapText="1"/>
    </xf>
    <xf numFmtId="164" fontId="2" fillId="8" borderId="34" xfId="0" applyNumberFormat="1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0" fillId="10" borderId="16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left" vertical="center" wrapText="1"/>
    </xf>
    <xf numFmtId="164" fontId="0" fillId="3" borderId="3" xfId="0" applyNumberFormat="1" applyFill="1" applyBorder="1" applyAlignment="1">
      <alignment horizontal="left" vertical="center" wrapText="1"/>
    </xf>
    <xf numFmtId="164" fontId="0" fillId="3" borderId="4" xfId="0" applyNumberFormat="1" applyFill="1" applyBorder="1" applyAlignment="1">
      <alignment horizontal="left" vertical="center" wrapText="1"/>
    </xf>
    <xf numFmtId="164" fontId="0" fillId="3" borderId="2" xfId="0" applyNumberFormat="1" applyFont="1" applyFill="1" applyBorder="1" applyAlignment="1">
      <alignment horizontal="left" vertical="center" wrapText="1"/>
    </xf>
    <xf numFmtId="164" fontId="0" fillId="3" borderId="3" xfId="0" applyNumberFormat="1" applyFont="1" applyFill="1" applyBorder="1" applyAlignment="1">
      <alignment horizontal="left" vertical="center" wrapText="1"/>
    </xf>
    <xf numFmtId="164" fontId="0" fillId="3" borderId="4" xfId="0" applyNumberFormat="1" applyFont="1" applyFill="1" applyBorder="1" applyAlignment="1">
      <alignment horizontal="left"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9" fillId="3" borderId="0" xfId="0" applyFont="1" applyFill="1" applyAlignment="1">
      <alignment horizontal="left" vertical="center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/>
    <xf numFmtId="0" fontId="9" fillId="0" borderId="10" xfId="0" applyFont="1" applyFill="1" applyBorder="1" applyAlignment="1"/>
    <xf numFmtId="0" fontId="19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535781</xdr:colOff>
      <xdr:row>12</xdr:row>
      <xdr:rowOff>35718</xdr:rowOff>
    </xdr:from>
    <xdr:to>
      <xdr:col>4</xdr:col>
      <xdr:colOff>333376</xdr:colOff>
      <xdr:row>21</xdr:row>
      <xdr:rowOff>107155</xdr:rowOff>
    </xdr:to>
    <xdr:sp macro="" textlink="">
      <xdr:nvSpPr>
        <xdr:cNvPr id="3" name="Zahnutá šipka doleva 2"/>
        <xdr:cNvSpPr/>
      </xdr:nvSpPr>
      <xdr:spPr>
        <a:xfrm rot="20652507">
          <a:off x="5810250" y="4607718"/>
          <a:ext cx="964407" cy="4238625"/>
        </a:xfrm>
        <a:prstGeom prst="curvedLeftArrow">
          <a:avLst>
            <a:gd name="adj1" fmla="val 0"/>
            <a:gd name="adj2" fmla="val 11290"/>
            <a:gd name="adj3" fmla="val 39692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rgbClr val="FF0000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178594</xdr:colOff>
      <xdr:row>12</xdr:row>
      <xdr:rowOff>59530</xdr:rowOff>
    </xdr:from>
    <xdr:to>
      <xdr:col>13</xdr:col>
      <xdr:colOff>107156</xdr:colOff>
      <xdr:row>16</xdr:row>
      <xdr:rowOff>95249</xdr:rowOff>
    </xdr:to>
    <xdr:sp macro="" textlink="">
      <xdr:nvSpPr>
        <xdr:cNvPr id="4" name="Obdélníkový bublinový popisek 3"/>
        <xdr:cNvSpPr/>
      </xdr:nvSpPr>
      <xdr:spPr>
        <a:xfrm>
          <a:off x="13846969" y="4631530"/>
          <a:ext cx="4036218" cy="1452563"/>
        </a:xfrm>
        <a:prstGeom prst="wedgeRectCallout">
          <a:avLst>
            <a:gd name="adj1" fmla="val -263306"/>
            <a:gd name="adj2" fmla="val 232601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rgbClr val="FF0000"/>
              </a:solidFill>
            </a:rPr>
            <a:t>Sloupec 1 a 2 jsou přednastaveny automaticky,</a:t>
          </a:r>
          <a:r>
            <a:rPr lang="cs-CZ" sz="1100" baseline="0">
              <a:solidFill>
                <a:srgbClr val="FF0000"/>
              </a:solidFill>
            </a:rPr>
            <a:t> </a:t>
          </a:r>
          <a:r>
            <a:rPr lang="cs-CZ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uchazeč je upraví podle svých představ do hodnocení.</a:t>
          </a:r>
          <a:endParaRPr lang="cs-CZ">
            <a:solidFill>
              <a:srgbClr val="FF0000"/>
            </a:solidFill>
            <a:effectLst/>
          </a:endParaRPr>
        </a:p>
        <a:p>
          <a:pPr algn="l"/>
          <a:r>
            <a:rPr lang="cs-CZ" sz="1100">
              <a:solidFill>
                <a:srgbClr val="FF0000"/>
              </a:solidFill>
            </a:rPr>
            <a:t>Intervaly</a:t>
          </a:r>
          <a:r>
            <a:rPr lang="cs-CZ" sz="1100" baseline="0">
              <a:solidFill>
                <a:srgbClr val="FF0000"/>
              </a:solidFill>
            </a:rPr>
            <a:t> jsou od zadavatele rozděleny rovnoměrně</a:t>
          </a:r>
          <a:r>
            <a:rPr lang="cs-CZ" sz="1100">
              <a:solidFill>
                <a:srgbClr val="FF0000"/>
              </a:solidFill>
            </a:rPr>
            <a:t>, nově navržená cena od uchazeče se přednastaví do sloupce 2. Uchazeč  upraví podle vlastního uvážení</a:t>
          </a:r>
          <a:r>
            <a:rPr lang="cs-CZ" sz="1100" baseline="0">
              <a:solidFill>
                <a:srgbClr val="FF0000"/>
              </a:solidFill>
            </a:rPr>
            <a:t>  jednotkovou cenu pro 2. a 3. interval - hodnoty počtu MJ v intervalu a  jednotková cena pro daný intervalvstupují do  hodnocení do výpočtu kritéria 1 a kritéria 2</a:t>
          </a:r>
          <a:endParaRPr lang="cs-CZ" sz="11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164307</xdr:colOff>
      <xdr:row>18</xdr:row>
      <xdr:rowOff>176212</xdr:rowOff>
    </xdr:from>
    <xdr:to>
      <xdr:col>12</xdr:col>
      <xdr:colOff>571500</xdr:colOff>
      <xdr:row>20</xdr:row>
      <xdr:rowOff>35719</xdr:rowOff>
    </xdr:to>
    <xdr:sp macro="" textlink="">
      <xdr:nvSpPr>
        <xdr:cNvPr id="5" name="Obdélníkový bublinový popisek 4"/>
        <xdr:cNvSpPr/>
      </xdr:nvSpPr>
      <xdr:spPr>
        <a:xfrm>
          <a:off x="14678026" y="6569868"/>
          <a:ext cx="3907630" cy="800101"/>
        </a:xfrm>
        <a:prstGeom prst="wedgeRectCallout">
          <a:avLst>
            <a:gd name="adj1" fmla="val -213804"/>
            <a:gd name="adj2" fmla="val 11797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/>
            <a:t>Sloupce "Sleva... "</a:t>
          </a:r>
          <a:r>
            <a:rPr lang="cs-CZ" sz="1100" baseline="0"/>
            <a:t>  (sloupec 2) a "Slevy pro daný interval" (sloupec 4) jsou určeny pro zadavatele pro  výpočet  rozdílu mezi předpokládanou cenou produktů a vysoutěženou</a:t>
          </a:r>
          <a:endParaRPr lang="cs-CZ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R&#225;mcov&#225;%20dohoda\RD%20ke%20zve&#345;ejn&#283;n&#237;\p&#345;.%201%20technisk&#225;%20spec.%20&#269;&#225;st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 hodnocení"/>
      <sheetName val="PŘÍKLAD"/>
      <sheetName val="hodnocení "/>
      <sheetName val="Pero čína"/>
      <sheetName val="Pero jedn. 0,7"/>
      <sheetName val="Pero jedn. do 0,5"/>
      <sheetName val="Pero vym. 0,5 celoplast"/>
      <sheetName val="Pero vym. 0,5 plast"/>
      <sheetName val="Pero vym. mikro plast gum"/>
      <sheetName val="Pero vym. 0,7 kov"/>
      <sheetName val="Pero vym. 0,6-0,8 plast"/>
      <sheetName val="Pero vym. 0,2-0,4"/>
      <sheetName val="Pero gel jedn. 0,35"/>
      <sheetName val="Pero gel jedn. 0,5"/>
      <sheetName val="Pero gel vym. jehl. 0,28"/>
      <sheetName val="Pero gel vym. 0,32"/>
      <sheetName val="Pero gel vym. 0,35"/>
      <sheetName val="liner 0,1"/>
      <sheetName val="liner 0,2-0,3 plast"/>
      <sheetName val="liner 0,4 plast"/>
      <sheetName val="liner 0,4 kov"/>
      <sheetName val="liner 0,5-0,7"/>
      <sheetName val="liner 0,7 bal 6 ks"/>
      <sheetName val="zvýrazňovač nad 3,5 mm zkosený"/>
      <sheetName val="zvýr. nad 3,5 mm zkos bal4ks"/>
      <sheetName val="zvýr. do 3,5 mm "/>
      <sheetName val="zvýr. do 3 mm bal4ks"/>
      <sheetName val="popis. lak. tlak 1,5-5"/>
      <sheetName val="popis. lak. 0,7-1,2"/>
      <sheetName val="popis. bílé tabule"/>
      <sheetName val="popis. bílé tabule bal"/>
      <sheetName val="popis. bílé tabule nad 3 mm"/>
      <sheetName val="popis. flip šikmý hrot"/>
      <sheetName val="popis. flip oblý hrot"/>
      <sheetName val="popis. textil"/>
      <sheetName val="popis. permanent do 1 mm"/>
      <sheetName val="popis. permanent 1-5 mm"/>
      <sheetName val="popis. tabulový"/>
      <sheetName val="mikrotužka 0,5"/>
      <sheetName val="mikrotužka 0,7"/>
      <sheetName val="páska lep. 12"/>
      <sheetName val="páska lep. 15"/>
      <sheetName val="páska lep. 19"/>
      <sheetName val="páska bal 50"/>
      <sheetName val="páska lep 19_30"/>
      <sheetName val="páska lep 15_30"/>
      <sheetName val="lepicí tyčinka 20 g"/>
      <sheetName val="lepicí tyčinka 40 g"/>
      <sheetName val="lepidlo uni"/>
      <sheetName val="mapa 3 kl papírová"/>
      <sheetName val="mapa 3 kl plast gumi"/>
      <sheetName val="mapa bez klop"/>
      <sheetName val="pořadač 2 kr. do 3,5 cm"/>
      <sheetName val="pořadač 2 kr. nad 3,5 cm"/>
      <sheetName val="pořadač 4 kr. 2cm"/>
      <sheetName val="pořadač 4 kr. 3,5-5 cm"/>
      <sheetName val="pořadač 4 kr. 3,5-5 cm papír"/>
      <sheetName val="pořadač archivační kapsa"/>
      <sheetName val="pořadač pákový 5 cm prešpán"/>
      <sheetName val="pořadač pákový 5 cm plast"/>
      <sheetName val="pořadač pák 7-8 prešpán nalep"/>
      <sheetName val="pořadač pák 7-8 poplast vym"/>
      <sheetName val="pořadač pák 7-8 samolep"/>
      <sheetName val="pořadač A5 papír"/>
      <sheetName val="pořadač A5 plast potah"/>
      <sheetName val="pořadač prezentační 3 cm"/>
      <sheetName val="pořadač prezentační 7 cm"/>
      <sheetName val="rychlovazač nezávěs papír"/>
      <sheetName val="rychlovazač nezávěs plast"/>
      <sheetName val="rychlovazač závěs plast"/>
      <sheetName val="rychlovazač závěs půlený"/>
      <sheetName val="rychlovazač závěs papír"/>
      <sheetName val="desky A4 plastik"/>
      <sheetName val="desky druk plast"/>
      <sheetName val="desky druk plast nad 1 cm"/>
      <sheetName val="desky tkanice"/>
      <sheetName val="desky A5 druk"/>
      <sheetName val="lamino kapsa A4 100"/>
      <sheetName val="lamino kapsa A4 80"/>
      <sheetName val="lamino kapsa A7"/>
      <sheetName val="archivační krabice 35x25x10"/>
      <sheetName val="archivační krabice 35x25x1"/>
      <sheetName val="archivační box"/>
      <sheetName val="A4 L 110"/>
      <sheetName val="A4 L 115-120"/>
      <sheetName val="A4 L 140-150"/>
      <sheetName val="A4 L 160"/>
      <sheetName val="A4 L 170-180 čirý lesk"/>
      <sheetName val="A4 L 170-180 hrubý"/>
      <sheetName val="A4 L 170-180 lesk"/>
      <sheetName val="A4 L 80"/>
      <sheetName val="A4 L 90-100"/>
      <sheetName val="A5 L 150"/>
      <sheetName val="A5 U 150"/>
      <sheetName val="A5 U na šířku"/>
      <sheetName val="A4 závěsné"/>
      <sheetName val="A4 U závěsné 30-40 lesk"/>
      <sheetName val="A4 U závěsné 30-40 mat"/>
      <sheetName val="A4 U závěsné 50 lesk"/>
      <sheetName val="A4 U závěsné 60-70 lesk"/>
      <sheetName val="A4 U závěsné 80"/>
      <sheetName val="A4 U závěsné rozšířené"/>
      <sheetName val="A5 U závěsné"/>
      <sheetName val="hodnocení zadavatele příklad"/>
    </sheetNames>
    <sheetDataSet>
      <sheetData sheetId="0"/>
      <sheetData sheetId="1"/>
      <sheetData sheetId="2"/>
      <sheetData sheetId="3">
        <row r="8">
          <cell r="C8" t="str">
            <v>ks</v>
          </cell>
        </row>
        <row r="11">
          <cell r="C11"/>
        </row>
        <row r="12">
          <cell r="C12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F27"/>
  <sheetViews>
    <sheetView tabSelected="1" workbookViewId="0">
      <selection activeCell="I8" sqref="I8"/>
    </sheetView>
  </sheetViews>
  <sheetFormatPr defaultRowHeight="15" x14ac:dyDescent="0.25"/>
  <cols>
    <col min="1" max="1" width="1.85546875" customWidth="1"/>
    <col min="2" max="2" width="3.7109375" customWidth="1"/>
    <col min="3" max="3" width="2" customWidth="1"/>
    <col min="4" max="4" width="147.85546875" customWidth="1"/>
    <col min="5" max="5" width="1.7109375" customWidth="1"/>
  </cols>
  <sheetData>
    <row r="1" spans="2:6" x14ac:dyDescent="0.25">
      <c r="F1" s="109"/>
    </row>
    <row r="2" spans="2:6" x14ac:dyDescent="0.25">
      <c r="F2" s="109"/>
    </row>
    <row r="4" spans="2:6" ht="15.75" thickBot="1" x14ac:dyDescent="0.3"/>
    <row r="5" spans="2:6" x14ac:dyDescent="0.25">
      <c r="B5" s="110"/>
      <c r="C5" s="111"/>
      <c r="D5" s="111"/>
      <c r="E5" s="111"/>
      <c r="F5" s="112"/>
    </row>
    <row r="6" spans="2:6" ht="21" x14ac:dyDescent="0.35">
      <c r="B6" s="113"/>
      <c r="C6" s="114"/>
      <c r="D6" s="198" t="s">
        <v>92</v>
      </c>
      <c r="E6" s="114"/>
      <c r="F6" s="115"/>
    </row>
    <row r="7" spans="2:6" x14ac:dyDescent="0.25">
      <c r="B7" s="113"/>
      <c r="C7" s="114"/>
      <c r="D7" s="114"/>
      <c r="E7" s="114"/>
      <c r="F7" s="115"/>
    </row>
    <row r="8" spans="2:6" ht="21" x14ac:dyDescent="0.35">
      <c r="B8" s="113"/>
      <c r="C8" s="114"/>
      <c r="D8" s="116" t="s">
        <v>76</v>
      </c>
      <c r="E8" s="114"/>
      <c r="F8" s="115"/>
    </row>
    <row r="9" spans="2:6" x14ac:dyDescent="0.25">
      <c r="B9" s="113"/>
      <c r="C9" s="114"/>
      <c r="D9" s="114"/>
      <c r="E9" s="114"/>
      <c r="F9" s="115"/>
    </row>
    <row r="10" spans="2:6" x14ac:dyDescent="0.25">
      <c r="B10" s="113"/>
      <c r="C10" s="114"/>
      <c r="E10" s="114"/>
      <c r="F10" s="115"/>
    </row>
    <row r="11" spans="2:6" ht="6" customHeight="1" x14ac:dyDescent="0.25">
      <c r="B11" s="113"/>
      <c r="C11" s="114"/>
      <c r="D11" s="114"/>
      <c r="E11" s="114"/>
      <c r="F11" s="115"/>
    </row>
    <row r="12" spans="2:6" ht="30" x14ac:dyDescent="0.25">
      <c r="B12" s="113"/>
      <c r="C12" s="114"/>
      <c r="D12" s="117" t="s">
        <v>77</v>
      </c>
      <c r="E12" s="114"/>
      <c r="F12" s="115"/>
    </row>
    <row r="13" spans="2:6" ht="6" customHeight="1" x14ac:dyDescent="0.25">
      <c r="B13" s="113"/>
      <c r="C13" s="114"/>
      <c r="D13" s="114"/>
      <c r="E13" s="114"/>
      <c r="F13" s="115"/>
    </row>
    <row r="14" spans="2:6" x14ac:dyDescent="0.25">
      <c r="B14" s="113"/>
      <c r="C14" s="114"/>
      <c r="D14" s="114" t="s">
        <v>88</v>
      </c>
      <c r="E14" s="114"/>
      <c r="F14" s="115"/>
    </row>
    <row r="15" spans="2:6" ht="6.75" customHeight="1" x14ac:dyDescent="0.25">
      <c r="B15" s="113"/>
      <c r="C15" s="114"/>
      <c r="D15" s="114"/>
      <c r="E15" s="114"/>
      <c r="F15" s="115"/>
    </row>
    <row r="16" spans="2:6" ht="39" customHeight="1" x14ac:dyDescent="0.25">
      <c r="B16" s="113"/>
      <c r="C16" s="114"/>
      <c r="D16" s="117" t="s">
        <v>89</v>
      </c>
      <c r="E16" s="114"/>
      <c r="F16" s="115"/>
    </row>
    <row r="17" spans="2:6" ht="6.75" customHeight="1" x14ac:dyDescent="0.25">
      <c r="B17" s="113"/>
      <c r="C17" s="114"/>
      <c r="D17" s="114"/>
      <c r="E17" s="114"/>
      <c r="F17" s="115"/>
    </row>
    <row r="18" spans="2:6" ht="21.75" customHeight="1" x14ac:dyDescent="0.25">
      <c r="B18" s="113"/>
      <c r="C18" s="114"/>
      <c r="D18" s="114" t="s">
        <v>78</v>
      </c>
      <c r="E18" s="114"/>
      <c r="F18" s="115"/>
    </row>
    <row r="19" spans="2:6" ht="5.25" customHeight="1" x14ac:dyDescent="0.25">
      <c r="B19" s="113"/>
      <c r="C19" s="114"/>
      <c r="D19" s="114"/>
      <c r="E19" s="114"/>
      <c r="F19" s="115"/>
    </row>
    <row r="20" spans="2:6" ht="14.45" customHeight="1" x14ac:dyDescent="0.25">
      <c r="B20" s="113"/>
      <c r="C20" s="114"/>
      <c r="D20" s="159" t="s">
        <v>90</v>
      </c>
      <c r="E20" s="114"/>
      <c r="F20" s="115"/>
    </row>
    <row r="21" spans="2:6" ht="40.5" customHeight="1" x14ac:dyDescent="0.25">
      <c r="B21" s="113"/>
      <c r="C21" s="114"/>
      <c r="D21" s="160"/>
      <c r="E21" s="114"/>
      <c r="F21" s="115"/>
    </row>
    <row r="22" spans="2:6" ht="5.25" customHeight="1" x14ac:dyDescent="0.25">
      <c r="B22" s="113"/>
      <c r="C22" s="114"/>
      <c r="D22" s="118"/>
      <c r="E22" s="114"/>
      <c r="F22" s="115"/>
    </row>
    <row r="23" spans="2:6" ht="29.25" customHeight="1" x14ac:dyDescent="0.25">
      <c r="B23" s="113"/>
      <c r="C23" s="114"/>
      <c r="D23" s="118" t="s">
        <v>79</v>
      </c>
      <c r="E23" s="114"/>
      <c r="F23" s="115"/>
    </row>
    <row r="24" spans="2:6" ht="5.25" customHeight="1" x14ac:dyDescent="0.25">
      <c r="B24" s="113"/>
      <c r="C24" s="114"/>
      <c r="D24" s="118"/>
      <c r="E24" s="114"/>
      <c r="F24" s="115"/>
    </row>
    <row r="25" spans="2:6" ht="14.45" customHeight="1" x14ac:dyDescent="0.25">
      <c r="B25" s="113"/>
      <c r="C25" s="114"/>
      <c r="D25" s="119" t="s">
        <v>80</v>
      </c>
      <c r="E25" s="114"/>
      <c r="F25" s="115"/>
    </row>
    <row r="26" spans="2:6" ht="5.0999999999999996" customHeight="1" x14ac:dyDescent="0.25">
      <c r="B26" s="113"/>
      <c r="C26" s="114"/>
      <c r="D26" s="118"/>
      <c r="E26" s="114"/>
      <c r="F26" s="115"/>
    </row>
    <row r="27" spans="2:6" ht="15.75" thickBot="1" x14ac:dyDescent="0.3">
      <c r="B27" s="120"/>
      <c r="C27" s="121"/>
      <c r="D27" s="121"/>
      <c r="E27" s="121"/>
      <c r="F27" s="122"/>
    </row>
  </sheetData>
  <mergeCells count="1">
    <mergeCell ref="D20:D21"/>
  </mergeCells>
  <pageMargins left="0.35" right="0.28000000000000003" top="0.78740157499999996" bottom="0.78740157499999996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6"/>
  <sheetViews>
    <sheetView zoomScale="80" zoomScaleNormal="80" workbookViewId="0">
      <selection activeCell="K9" sqref="K9"/>
    </sheetView>
  </sheetViews>
  <sheetFormatPr defaultColWidth="9.140625" defaultRowHeight="15" x14ac:dyDescent="0.25"/>
  <cols>
    <col min="1" max="1" width="9.140625" style="1" customWidth="1"/>
    <col min="2" max="2" width="43.5703125" style="5" customWidth="1"/>
    <col min="3" max="3" width="26.42578125" style="1" customWidth="1"/>
    <col min="4" max="4" width="17.5703125" style="1" customWidth="1"/>
    <col min="5" max="5" width="26.85546875" style="1" customWidth="1"/>
    <col min="6" max="8" width="18.42578125" style="1" customWidth="1"/>
    <col min="9" max="9" width="26.42578125" style="1" customWidth="1"/>
    <col min="10" max="10" width="34.28515625" style="1" customWidth="1"/>
    <col min="11" max="16384" width="9.140625" style="1"/>
  </cols>
  <sheetData>
    <row r="1" spans="1:9" ht="23.45" customHeight="1" x14ac:dyDescent="0.25">
      <c r="A1" s="182" t="s">
        <v>0</v>
      </c>
      <c r="B1" s="183"/>
      <c r="C1" s="183"/>
      <c r="D1" s="183"/>
      <c r="E1" s="183"/>
      <c r="F1" s="183"/>
      <c r="G1" s="183"/>
      <c r="H1" s="183"/>
      <c r="I1" s="183"/>
    </row>
    <row r="2" spans="1:9" ht="23.25" x14ac:dyDescent="0.25">
      <c r="A2" s="2"/>
      <c r="B2" s="3"/>
      <c r="C2" s="3"/>
      <c r="D2" s="3"/>
      <c r="E2" s="3"/>
      <c r="F2" s="3"/>
      <c r="G2" s="3"/>
      <c r="H2" s="3"/>
      <c r="I2" s="3"/>
    </row>
    <row r="3" spans="1:9" ht="23.25" x14ac:dyDescent="0.25">
      <c r="A3" s="4" t="s">
        <v>1</v>
      </c>
      <c r="B3" s="3"/>
      <c r="C3" s="3"/>
      <c r="D3" s="3"/>
      <c r="E3" s="3"/>
      <c r="F3" s="3"/>
      <c r="G3" s="3"/>
      <c r="H3" s="3"/>
      <c r="I3" s="3"/>
    </row>
    <row r="4" spans="1:9" ht="12.75" customHeight="1" x14ac:dyDescent="0.25">
      <c r="A4" s="5"/>
      <c r="B4" s="1"/>
    </row>
    <row r="5" spans="1:9" ht="18.75" customHeight="1" x14ac:dyDescent="0.25">
      <c r="A5" s="184" t="s">
        <v>2</v>
      </c>
      <c r="B5" s="184"/>
      <c r="C5" s="184"/>
      <c r="D5" s="184"/>
      <c r="E5" s="184"/>
      <c r="F5" s="184"/>
      <c r="G5" s="184"/>
      <c r="H5" s="184"/>
      <c r="I5" s="184"/>
    </row>
    <row r="7" spans="1:9" ht="44.25" customHeight="1" x14ac:dyDescent="0.25">
      <c r="A7" s="6" t="s">
        <v>3</v>
      </c>
      <c r="B7" s="7" t="s">
        <v>4</v>
      </c>
      <c r="C7" s="8" t="s">
        <v>5</v>
      </c>
      <c r="D7" s="9"/>
      <c r="E7" s="9"/>
      <c r="F7" s="9"/>
      <c r="G7" s="9"/>
      <c r="H7" s="9"/>
      <c r="I7" s="10"/>
    </row>
    <row r="8" spans="1:9" ht="30" customHeight="1" x14ac:dyDescent="0.25">
      <c r="A8" s="11">
        <v>1</v>
      </c>
      <c r="B8" s="12" t="s">
        <v>6</v>
      </c>
      <c r="C8" s="13" t="s">
        <v>7</v>
      </c>
      <c r="D8" s="14"/>
      <c r="E8" s="14"/>
      <c r="F8" s="14"/>
      <c r="G8" s="14"/>
      <c r="H8" s="14"/>
      <c r="I8" s="14"/>
    </row>
    <row r="9" spans="1:9" ht="30" x14ac:dyDescent="0.25">
      <c r="A9" s="15">
        <v>2</v>
      </c>
      <c r="B9" s="16" t="s">
        <v>8</v>
      </c>
      <c r="C9" s="17">
        <v>6.2</v>
      </c>
      <c r="D9" s="14"/>
      <c r="E9" s="14"/>
      <c r="F9" s="14"/>
      <c r="G9" s="14"/>
      <c r="H9" s="14"/>
      <c r="I9" s="14"/>
    </row>
    <row r="10" spans="1:9" s="21" customFormat="1" ht="60" customHeight="1" x14ac:dyDescent="0.25">
      <c r="A10" s="18">
        <v>3</v>
      </c>
      <c r="B10" s="16" t="s">
        <v>9</v>
      </c>
      <c r="C10" s="19">
        <v>280</v>
      </c>
      <c r="D10" s="20"/>
      <c r="E10" s="20"/>
      <c r="F10" s="14"/>
      <c r="G10" s="14"/>
      <c r="H10" s="14"/>
      <c r="I10" s="14"/>
    </row>
    <row r="11" spans="1:9" s="21" customFormat="1" ht="39.75" customHeight="1" x14ac:dyDescent="0.25">
      <c r="A11" s="18">
        <v>4</v>
      </c>
      <c r="B11" s="22" t="s">
        <v>10</v>
      </c>
      <c r="C11" s="23" t="s">
        <v>11</v>
      </c>
      <c r="D11" s="1"/>
      <c r="E11" s="1"/>
      <c r="F11" s="1"/>
      <c r="G11" s="1"/>
      <c r="H11" s="1"/>
      <c r="I11" s="1"/>
    </row>
    <row r="12" spans="1:9" s="21" customFormat="1" ht="39.75" customHeight="1" x14ac:dyDescent="0.25">
      <c r="A12" s="18">
        <v>5</v>
      </c>
      <c r="B12" s="22" t="s">
        <v>12</v>
      </c>
      <c r="C12" s="24" t="s">
        <v>13</v>
      </c>
      <c r="D12" s="25"/>
      <c r="E12" s="25"/>
      <c r="F12" s="25"/>
      <c r="G12" s="25"/>
      <c r="H12" s="25"/>
      <c r="I12" s="26"/>
    </row>
    <row r="13" spans="1:9" s="21" customFormat="1" ht="39.75" customHeight="1" x14ac:dyDescent="0.25">
      <c r="A13" s="15">
        <v>6</v>
      </c>
      <c r="B13" s="22" t="s">
        <v>14</v>
      </c>
      <c r="C13" s="27">
        <v>5.5</v>
      </c>
      <c r="D13" s="1"/>
      <c r="E13" s="1"/>
      <c r="F13" s="1"/>
      <c r="G13" s="1"/>
      <c r="H13" s="1"/>
      <c r="I13" s="1"/>
    </row>
    <row r="14" spans="1:9" x14ac:dyDescent="0.25">
      <c r="I14" s="71" t="s">
        <v>47</v>
      </c>
    </row>
    <row r="15" spans="1:9" x14ac:dyDescent="0.25">
      <c r="I15" s="71" t="s">
        <v>47</v>
      </c>
    </row>
    <row r="16" spans="1:9" ht="42" customHeight="1" x14ac:dyDescent="0.3">
      <c r="A16" s="185" t="s">
        <v>15</v>
      </c>
      <c r="B16" s="185"/>
      <c r="C16" s="185"/>
      <c r="D16" s="185"/>
      <c r="E16" s="185"/>
      <c r="F16" s="185"/>
      <c r="G16" s="185"/>
      <c r="H16" s="185"/>
      <c r="I16" s="185"/>
    </row>
    <row r="17" spans="1:13" ht="16.5" customHeight="1" x14ac:dyDescent="0.25">
      <c r="A17" s="186" t="s">
        <v>16</v>
      </c>
      <c r="B17" s="186"/>
      <c r="C17" s="186"/>
      <c r="D17" s="186"/>
      <c r="E17" s="186"/>
      <c r="F17" s="186"/>
      <c r="G17" s="186"/>
      <c r="H17" s="186"/>
      <c r="I17" s="186"/>
    </row>
    <row r="18" spans="1:13" s="28" customFormat="1" ht="15" customHeight="1" x14ac:dyDescent="0.25">
      <c r="A18" s="187" t="s">
        <v>17</v>
      </c>
      <c r="B18" s="188"/>
      <c r="C18" s="188"/>
      <c r="D18" s="188"/>
      <c r="E18" s="188"/>
      <c r="F18" s="188"/>
      <c r="G18" s="188"/>
      <c r="H18" s="188"/>
      <c r="I18" s="189"/>
    </row>
    <row r="19" spans="1:13" s="28" customFormat="1" ht="65.25" customHeight="1" x14ac:dyDescent="0.25">
      <c r="A19" s="190"/>
      <c r="B19" s="191"/>
      <c r="C19" s="191"/>
      <c r="D19" s="191"/>
      <c r="E19" s="191"/>
      <c r="F19" s="191"/>
      <c r="G19" s="191"/>
      <c r="H19" s="191"/>
      <c r="I19" s="192"/>
      <c r="M19" s="71" t="s">
        <v>47</v>
      </c>
    </row>
    <row r="20" spans="1:13" s="28" customFormat="1" ht="8.25" customHeight="1" x14ac:dyDescent="0.25">
      <c r="A20" s="29"/>
      <c r="B20" s="29"/>
      <c r="C20" s="29"/>
      <c r="D20" s="29"/>
      <c r="E20" s="29"/>
      <c r="F20" s="29"/>
      <c r="G20" s="29"/>
      <c r="H20" s="29"/>
      <c r="I20" s="29"/>
    </row>
    <row r="21" spans="1:13" s="32" customFormat="1" ht="111" customHeight="1" x14ac:dyDescent="0.25">
      <c r="A21" s="6" t="s">
        <v>3</v>
      </c>
      <c r="B21" s="30" t="s">
        <v>18</v>
      </c>
      <c r="C21" s="31" t="s">
        <v>19</v>
      </c>
      <c r="D21" s="31" t="s">
        <v>20</v>
      </c>
      <c r="E21" s="31" t="s">
        <v>21</v>
      </c>
      <c r="F21" s="31" t="s">
        <v>22</v>
      </c>
      <c r="G21" s="193" t="s">
        <v>23</v>
      </c>
      <c r="H21" s="194"/>
      <c r="I21" s="195"/>
    </row>
    <row r="22" spans="1:13" s="35" customFormat="1" ht="10.5" customHeight="1" x14ac:dyDescent="0.25">
      <c r="A22" s="33">
        <v>7</v>
      </c>
      <c r="B22" s="34" t="s">
        <v>24</v>
      </c>
      <c r="C22" s="18">
        <v>1</v>
      </c>
      <c r="D22" s="18">
        <v>2</v>
      </c>
      <c r="E22" s="18" t="s">
        <v>25</v>
      </c>
      <c r="F22" s="18" t="s">
        <v>26</v>
      </c>
      <c r="G22" s="170">
        <v>5</v>
      </c>
      <c r="H22" s="171"/>
      <c r="I22" s="172"/>
    </row>
    <row r="23" spans="1:13" ht="63" customHeight="1" x14ac:dyDescent="0.25">
      <c r="A23" s="36">
        <v>8</v>
      </c>
      <c r="B23" s="37" t="s">
        <v>27</v>
      </c>
      <c r="C23" s="38">
        <f>CEILING(C10/3*2,2)/2</f>
        <v>94</v>
      </c>
      <c r="D23" s="39">
        <f>+C13</f>
        <v>5.5</v>
      </c>
      <c r="E23" s="17">
        <f>+C9-D23</f>
        <v>0.70000000000000018</v>
      </c>
      <c r="F23" s="17">
        <f>+E23*C23</f>
        <v>65.800000000000011</v>
      </c>
      <c r="G23" s="173" t="s">
        <v>28</v>
      </c>
      <c r="H23" s="174"/>
      <c r="I23" s="175"/>
    </row>
    <row r="24" spans="1:13" ht="115.5" customHeight="1" x14ac:dyDescent="0.25">
      <c r="A24" s="36">
        <v>9</v>
      </c>
      <c r="B24" s="37" t="s">
        <v>29</v>
      </c>
      <c r="C24" s="38">
        <f>+ROUND((C10-C23)/2,0)</f>
        <v>93</v>
      </c>
      <c r="D24" s="40">
        <f>+D23</f>
        <v>5.5</v>
      </c>
      <c r="E24" s="17">
        <f>+C9-D24</f>
        <v>0.70000000000000018</v>
      </c>
      <c r="F24" s="17">
        <f>+E24*C24</f>
        <v>65.100000000000023</v>
      </c>
      <c r="G24" s="173" t="s">
        <v>30</v>
      </c>
      <c r="H24" s="174"/>
      <c r="I24" s="175"/>
    </row>
    <row r="25" spans="1:13" ht="111.75" customHeight="1" x14ac:dyDescent="0.25">
      <c r="A25" s="36">
        <v>10</v>
      </c>
      <c r="B25" s="37" t="s">
        <v>31</v>
      </c>
      <c r="C25" s="38">
        <f>+C10-C23-C24</f>
        <v>93</v>
      </c>
      <c r="D25" s="41">
        <f>+D23</f>
        <v>5.5</v>
      </c>
      <c r="E25" s="17">
        <f>+C9-D25</f>
        <v>0.70000000000000018</v>
      </c>
      <c r="F25" s="17">
        <f>+E25*C25</f>
        <v>65.100000000000023</v>
      </c>
      <c r="G25" s="176" t="s">
        <v>32</v>
      </c>
      <c r="H25" s="177"/>
      <c r="I25" s="178"/>
    </row>
    <row r="26" spans="1:13" ht="34.5" customHeight="1" x14ac:dyDescent="0.25">
      <c r="A26" s="42">
        <v>11</v>
      </c>
      <c r="B26" s="43" t="s">
        <v>33</v>
      </c>
      <c r="C26" s="44">
        <f>SUM(C23:C25)</f>
        <v>280</v>
      </c>
      <c r="D26" s="45"/>
      <c r="E26" s="46"/>
      <c r="F26" s="46">
        <f>SUM(F23:F25)</f>
        <v>196.00000000000006</v>
      </c>
      <c r="G26" s="179"/>
      <c r="H26" s="180"/>
      <c r="I26" s="181"/>
    </row>
    <row r="28" spans="1:13" ht="36" customHeight="1" x14ac:dyDescent="0.25">
      <c r="B28" s="47" t="s">
        <v>34</v>
      </c>
      <c r="C28" s="48">
        <f>C26-C10</f>
        <v>0</v>
      </c>
      <c r="I28" s="49"/>
    </row>
    <row r="29" spans="1:13" x14ac:dyDescent="0.25">
      <c r="I29" s="49"/>
    </row>
    <row r="30" spans="1:13" ht="35.25" customHeight="1" thickBot="1" x14ac:dyDescent="0.3">
      <c r="B30" s="182" t="s">
        <v>74</v>
      </c>
      <c r="C30" s="183"/>
      <c r="D30" s="183"/>
      <c r="E30" s="183"/>
      <c r="F30" s="183"/>
      <c r="G30" s="183"/>
      <c r="H30" s="183"/>
      <c r="I30" s="183"/>
      <c r="J30" s="183"/>
    </row>
    <row r="31" spans="1:13" ht="31.5" customHeight="1" thickBot="1" x14ac:dyDescent="0.3">
      <c r="B31" s="50"/>
      <c r="C31" s="161" t="s">
        <v>91</v>
      </c>
      <c r="D31" s="162"/>
      <c r="E31" s="165" t="s">
        <v>85</v>
      </c>
      <c r="F31" s="166"/>
      <c r="G31" s="166"/>
      <c r="H31" s="167"/>
      <c r="I31" s="168" t="s">
        <v>86</v>
      </c>
      <c r="J31" s="169"/>
    </row>
    <row r="32" spans="1:13" ht="90" x14ac:dyDescent="0.25">
      <c r="B32" s="51" t="s">
        <v>35</v>
      </c>
      <c r="C32" s="52" t="s">
        <v>19</v>
      </c>
      <c r="D32" s="31" t="s">
        <v>20</v>
      </c>
      <c r="E32" s="53" t="s">
        <v>36</v>
      </c>
      <c r="F32" s="54" t="s">
        <v>37</v>
      </c>
      <c r="G32" s="55" t="s">
        <v>38</v>
      </c>
      <c r="H32" s="54" t="s">
        <v>39</v>
      </c>
      <c r="I32" s="103" t="s">
        <v>40</v>
      </c>
      <c r="J32" s="105" t="s">
        <v>87</v>
      </c>
    </row>
    <row r="33" spans="2:10" ht="65.25" customHeight="1" x14ac:dyDescent="0.25">
      <c r="B33" s="56" t="s">
        <v>41</v>
      </c>
      <c r="C33" s="57">
        <f>+C23</f>
        <v>94</v>
      </c>
      <c r="D33" s="58">
        <v>5.5</v>
      </c>
      <c r="E33" s="59">
        <v>100</v>
      </c>
      <c r="F33" s="60">
        <v>5.5</v>
      </c>
      <c r="G33" s="61" t="s">
        <v>42</v>
      </c>
      <c r="H33" s="62">
        <f>+C9-F33</f>
        <v>0.70000000000000018</v>
      </c>
      <c r="I33" s="102">
        <f>+E33*F33</f>
        <v>550</v>
      </c>
      <c r="J33" s="108" t="s">
        <v>58</v>
      </c>
    </row>
    <row r="34" spans="2:10" ht="37.5" customHeight="1" x14ac:dyDescent="0.25">
      <c r="B34" s="56" t="s">
        <v>29</v>
      </c>
      <c r="C34" s="57">
        <f>+C24</f>
        <v>93</v>
      </c>
      <c r="D34" s="58">
        <v>5.5</v>
      </c>
      <c r="E34" s="59">
        <v>150</v>
      </c>
      <c r="F34" s="63">
        <v>5.3</v>
      </c>
      <c r="G34" s="61" t="s">
        <v>43</v>
      </c>
      <c r="H34" s="62">
        <f>+C9-F34</f>
        <v>0.90000000000000036</v>
      </c>
      <c r="I34" s="102">
        <f>+E34*F34</f>
        <v>795</v>
      </c>
      <c r="J34" s="163" t="s">
        <v>75</v>
      </c>
    </row>
    <row r="35" spans="2:10" ht="64.5" customHeight="1" thickBot="1" x14ac:dyDescent="0.3">
      <c r="B35" s="56" t="s">
        <v>44</v>
      </c>
      <c r="C35" s="57">
        <f>+C25</f>
        <v>93</v>
      </c>
      <c r="D35" s="58">
        <v>5.5</v>
      </c>
      <c r="E35" s="59">
        <v>30</v>
      </c>
      <c r="F35" s="63">
        <v>5.0999999999999996</v>
      </c>
      <c r="G35" s="61" t="s">
        <v>45</v>
      </c>
      <c r="H35" s="62">
        <f>+C9-F35</f>
        <v>1.1000000000000005</v>
      </c>
      <c r="I35" s="104">
        <f>+E35*F35</f>
        <v>153</v>
      </c>
      <c r="J35" s="164"/>
    </row>
    <row r="36" spans="2:10" ht="27" customHeight="1" thickBot="1" x14ac:dyDescent="0.3">
      <c r="B36" s="64" t="s">
        <v>46</v>
      </c>
      <c r="C36" s="65">
        <f>SUM(C33:C35)</f>
        <v>280</v>
      </c>
      <c r="D36" s="66"/>
      <c r="E36" s="67">
        <f>SUM(E33:E35)</f>
        <v>280</v>
      </c>
      <c r="F36" s="68"/>
      <c r="G36" s="69"/>
      <c r="H36" s="70"/>
      <c r="I36" s="107">
        <f>SUM(I33:I35)</f>
        <v>1498</v>
      </c>
      <c r="J36" s="106"/>
    </row>
  </sheetData>
  <mergeCells count="16">
    <mergeCell ref="G21:I21"/>
    <mergeCell ref="A1:I1"/>
    <mergeCell ref="A5:I5"/>
    <mergeCell ref="A16:I16"/>
    <mergeCell ref="A17:I17"/>
    <mergeCell ref="A18:I19"/>
    <mergeCell ref="C31:D31"/>
    <mergeCell ref="J34:J35"/>
    <mergeCell ref="E31:H31"/>
    <mergeCell ref="I31:J31"/>
    <mergeCell ref="G22:I22"/>
    <mergeCell ref="G23:I23"/>
    <mergeCell ref="G24:I24"/>
    <mergeCell ref="G25:I25"/>
    <mergeCell ref="G26:I26"/>
    <mergeCell ref="B30:J30"/>
  </mergeCells>
  <pageMargins left="0.33" right="0.26" top="0.78740157499999996" bottom="0.78740157499999996" header="0.3" footer="0.3"/>
  <pageSetup paperSize="9" scale="3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FF0000"/>
    <pageSetUpPr fitToPage="1"/>
  </sheetPr>
  <dimension ref="A1:T9"/>
  <sheetViews>
    <sheetView zoomScale="80" zoomScaleNormal="80" workbookViewId="0">
      <selection activeCell="C38" sqref="C38"/>
    </sheetView>
  </sheetViews>
  <sheetFormatPr defaultRowHeight="15" x14ac:dyDescent="0.25"/>
  <cols>
    <col min="1" max="1" width="4.42578125" customWidth="1"/>
    <col min="2" max="2" width="8.85546875" style="152" customWidth="1"/>
    <col min="3" max="3" width="72.28515625" customWidth="1"/>
    <col min="4" max="4" width="51.85546875" style="153" hidden="1" customWidth="1"/>
    <col min="5" max="5" width="15.85546875" style="153" hidden="1" customWidth="1"/>
    <col min="6" max="6" width="11.5703125" style="154" hidden="1" customWidth="1"/>
    <col min="7" max="7" width="16.28515625" style="155" customWidth="1"/>
    <col min="8" max="8" width="15.5703125" style="156" customWidth="1"/>
    <col min="9" max="9" width="16.85546875" style="155" customWidth="1"/>
    <col min="10" max="10" width="15.7109375" style="157" customWidth="1"/>
    <col min="11" max="11" width="23.5703125" style="155" customWidth="1"/>
    <col min="12" max="12" width="12.7109375" style="157" customWidth="1"/>
    <col min="13" max="13" width="11.5703125" style="155" customWidth="1"/>
    <col min="14" max="14" width="12.7109375" style="157" customWidth="1"/>
    <col min="15" max="15" width="11.5703125" style="155" customWidth="1"/>
    <col min="16" max="16" width="22.85546875" style="155" customWidth="1"/>
    <col min="17" max="17" width="16.42578125" style="155" hidden="1" customWidth="1"/>
    <col min="18" max="18" width="17.85546875" style="155" hidden="1" customWidth="1"/>
    <col min="19" max="20" width="11.85546875" customWidth="1"/>
  </cols>
  <sheetData>
    <row r="1" spans="1:20" s="114" customFormat="1" ht="21" x14ac:dyDescent="0.35">
      <c r="A1" s="116" t="s">
        <v>81</v>
      </c>
      <c r="B1" s="123"/>
      <c r="C1" s="124"/>
      <c r="D1" s="125"/>
      <c r="E1" s="125"/>
      <c r="F1" s="126"/>
      <c r="H1" s="127"/>
      <c r="I1" s="126"/>
      <c r="J1" s="128"/>
      <c r="K1" s="126"/>
      <c r="L1" s="128"/>
      <c r="M1" s="126"/>
      <c r="N1" s="128"/>
      <c r="O1" s="126"/>
      <c r="T1" s="129"/>
    </row>
    <row r="2" spans="1:20" s="134" customFormat="1" x14ac:dyDescent="0.25">
      <c r="A2" s="196" t="s">
        <v>82</v>
      </c>
      <c r="B2" s="196"/>
      <c r="C2" s="196"/>
      <c r="D2" s="196"/>
      <c r="E2" s="196"/>
      <c r="F2" s="196"/>
      <c r="G2" s="197"/>
      <c r="H2" s="130"/>
      <c r="I2" s="131"/>
      <c r="J2" s="132"/>
      <c r="K2" s="131"/>
      <c r="L2" s="132"/>
      <c r="M2" s="131"/>
      <c r="N2" s="132"/>
      <c r="O2" s="131"/>
      <c r="P2" s="133"/>
      <c r="Q2" s="133"/>
      <c r="R2" s="133"/>
      <c r="T2" s="129"/>
    </row>
    <row r="3" spans="1:20" s="32" customFormat="1" ht="75" x14ac:dyDescent="0.25">
      <c r="A3" s="72" t="s">
        <v>48</v>
      </c>
      <c r="B3" s="73" t="s">
        <v>49</v>
      </c>
      <c r="C3" s="74" t="s">
        <v>50</v>
      </c>
      <c r="D3" s="75" t="s">
        <v>51</v>
      </c>
      <c r="E3" s="76" t="s">
        <v>52</v>
      </c>
      <c r="F3" s="6" t="s">
        <v>53</v>
      </c>
      <c r="G3" s="77" t="s">
        <v>54</v>
      </c>
      <c r="H3" s="78" t="s">
        <v>55</v>
      </c>
      <c r="I3" s="77" t="s">
        <v>56</v>
      </c>
      <c r="J3" s="78" t="s">
        <v>57</v>
      </c>
      <c r="K3" s="79" t="s">
        <v>58</v>
      </c>
      <c r="L3" s="78" t="s">
        <v>59</v>
      </c>
      <c r="M3" s="77" t="s">
        <v>60</v>
      </c>
      <c r="N3" s="78" t="s">
        <v>61</v>
      </c>
      <c r="O3" s="77" t="s">
        <v>62</v>
      </c>
      <c r="P3" s="79" t="s">
        <v>63</v>
      </c>
      <c r="Q3" s="80" t="s">
        <v>64</v>
      </c>
      <c r="R3" s="80" t="s">
        <v>65</v>
      </c>
      <c r="S3" s="79" t="s">
        <v>66</v>
      </c>
      <c r="T3" s="79" t="s">
        <v>67</v>
      </c>
    </row>
    <row r="4" spans="1:20" s="135" customFormat="1" x14ac:dyDescent="0.25">
      <c r="A4" s="81"/>
      <c r="B4" s="82"/>
      <c r="C4" s="83"/>
      <c r="D4" s="84"/>
      <c r="E4" s="84"/>
      <c r="F4" s="85">
        <v>1</v>
      </c>
      <c r="G4" s="85">
        <v>2</v>
      </c>
      <c r="H4" s="85">
        <v>3</v>
      </c>
      <c r="I4" s="85">
        <v>4</v>
      </c>
      <c r="J4" s="86">
        <v>5</v>
      </c>
      <c r="K4" s="87" t="s">
        <v>68</v>
      </c>
      <c r="L4" s="86">
        <v>7</v>
      </c>
      <c r="M4" s="85">
        <v>8</v>
      </c>
      <c r="N4" s="86">
        <v>9</v>
      </c>
      <c r="O4" s="85">
        <v>10</v>
      </c>
      <c r="P4" s="87" t="s">
        <v>69</v>
      </c>
      <c r="Q4" s="88" t="s">
        <v>70</v>
      </c>
      <c r="R4" s="88" t="s">
        <v>71</v>
      </c>
      <c r="S4" s="89" t="s">
        <v>72</v>
      </c>
      <c r="T4" s="89"/>
    </row>
    <row r="5" spans="1:20" s="5" customFormat="1" ht="22.5" x14ac:dyDescent="0.25">
      <c r="A5" s="90">
        <v>1</v>
      </c>
      <c r="B5" s="91" t="s">
        <v>73</v>
      </c>
      <c r="C5" s="158" t="str">
        <f>+PŘÍKLAD!C12</f>
        <v xml:space="preserve">Tužka kuličková SOLIDLY </v>
      </c>
      <c r="D5" s="92">
        <f>+'[1]Pero čína'!C12</f>
        <v>0</v>
      </c>
      <c r="E5" s="93">
        <f>+'[1]Pero čína'!C11</f>
        <v>0</v>
      </c>
      <c r="F5" s="94" t="str">
        <f>+'[1]Pero čína'!C8</f>
        <v>ks</v>
      </c>
      <c r="G5" s="95">
        <f>+PŘÍKLAD!C9</f>
        <v>6.2</v>
      </c>
      <c r="H5" s="96">
        <f>+PŘÍKLAD!C10</f>
        <v>280</v>
      </c>
      <c r="I5" s="97">
        <f>+PŘÍKLAD!C13</f>
        <v>5.5</v>
      </c>
      <c r="J5" s="98">
        <f>+PŘÍKLAD!E33</f>
        <v>100</v>
      </c>
      <c r="K5" s="99">
        <f>+I5*J5</f>
        <v>550</v>
      </c>
      <c r="L5" s="98">
        <f>+PŘÍKLAD!E34</f>
        <v>150</v>
      </c>
      <c r="M5" s="97">
        <f>+PŘÍKLAD!F34</f>
        <v>5.3</v>
      </c>
      <c r="N5" s="98">
        <f>+PŘÍKLAD!E35</f>
        <v>30</v>
      </c>
      <c r="O5" s="97">
        <f>+PŘÍKLAD!F35</f>
        <v>5.0999999999999996</v>
      </c>
      <c r="P5" s="99">
        <f>+M5*L5+O5*N5</f>
        <v>948</v>
      </c>
      <c r="Q5" s="100">
        <f>+G5*H5</f>
        <v>1736</v>
      </c>
      <c r="R5" s="100">
        <f t="shared" ref="R5" si="0">+Q5-(K5+P5)</f>
        <v>238</v>
      </c>
      <c r="S5" s="99">
        <f>+K5+P5</f>
        <v>1498</v>
      </c>
      <c r="T5" s="101" t="s">
        <v>83</v>
      </c>
    </row>
    <row r="6" spans="1:20" s="143" customFormat="1" x14ac:dyDescent="0.25">
      <c r="A6" s="136"/>
      <c r="B6" s="136"/>
      <c r="C6" s="136" t="s">
        <v>84</v>
      </c>
      <c r="D6" s="137"/>
      <c r="E6" s="138"/>
      <c r="F6" s="31"/>
      <c r="G6" s="139"/>
      <c r="H6" s="140"/>
      <c r="I6" s="139"/>
      <c r="J6" s="141"/>
      <c r="K6" s="139">
        <f>SUM(K5:K5)</f>
        <v>550</v>
      </c>
      <c r="L6" s="141"/>
      <c r="M6" s="139"/>
      <c r="N6" s="141"/>
      <c r="O6" s="139"/>
      <c r="P6" s="142">
        <f>SUM(P5:P5)</f>
        <v>948</v>
      </c>
      <c r="Q6" s="142">
        <f>SUM(Q5:Q5)</f>
        <v>1736</v>
      </c>
      <c r="R6" s="142">
        <f>SUM(R5:R5)</f>
        <v>238</v>
      </c>
      <c r="S6" s="142">
        <f>SUM(S5:S5)</f>
        <v>1498</v>
      </c>
    </row>
    <row r="7" spans="1:20" s="118" customFormat="1" x14ac:dyDescent="0.25">
      <c r="B7" s="144"/>
      <c r="D7" s="145"/>
      <c r="E7" s="145"/>
      <c r="F7" s="146"/>
      <c r="G7" s="147"/>
      <c r="H7" s="148"/>
      <c r="I7" s="147"/>
      <c r="J7" s="149"/>
      <c r="K7" s="150"/>
      <c r="L7" s="149"/>
      <c r="M7" s="147"/>
      <c r="N7" s="149"/>
      <c r="O7" s="147"/>
      <c r="P7" s="150"/>
      <c r="Q7" s="147"/>
      <c r="R7" s="147"/>
    </row>
    <row r="8" spans="1:20" s="118" customFormat="1" x14ac:dyDescent="0.25">
      <c r="B8" s="144"/>
      <c r="C8" s="49"/>
      <c r="D8" s="151"/>
      <c r="E8" s="151"/>
      <c r="F8" s="146"/>
      <c r="G8" s="147"/>
      <c r="H8" s="148"/>
      <c r="I8" s="147"/>
      <c r="J8" s="149"/>
      <c r="K8" s="147"/>
      <c r="L8" s="149"/>
      <c r="M8" s="147"/>
      <c r="N8" s="149"/>
      <c r="O8" s="147"/>
      <c r="P8" s="147"/>
      <c r="Q8" s="147"/>
      <c r="R8" s="147"/>
    </row>
    <row r="9" spans="1:20" s="118" customFormat="1" x14ac:dyDescent="0.25">
      <c r="B9" s="144"/>
      <c r="D9" s="145"/>
      <c r="E9" s="145"/>
      <c r="F9" s="146"/>
      <c r="G9" s="147"/>
      <c r="H9" s="148"/>
      <c r="I9" s="147"/>
      <c r="J9" s="149"/>
      <c r="K9" s="147"/>
      <c r="L9" s="149"/>
      <c r="M9" s="147"/>
      <c r="N9" s="149"/>
      <c r="O9" s="147"/>
      <c r="P9" s="147"/>
      <c r="Q9" s="147"/>
      <c r="R9" s="147"/>
    </row>
  </sheetData>
  <mergeCells count="1">
    <mergeCell ref="A2:G2"/>
  </mergeCells>
  <pageMargins left="0.43307086614173229" right="0.19685039370078741" top="0.78740157480314965" bottom="0.43307086614173229" header="0.31496062992125984" footer="0.31496062992125984"/>
  <pageSetup paperSize="8" scale="75" fitToHeight="0" orientation="landscape" r:id="rId1"/>
  <headerFooter>
    <oddFooter>&amp;Cstrana 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Popis hodnocení</vt:lpstr>
      <vt:lpstr>PŘÍKLAD</vt:lpstr>
      <vt:lpstr>hodnocení </vt:lpstr>
      <vt:lpstr>'hodnocení 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Buřičová Dana Ing.</dc:creator>
  <cp:lastModifiedBy>Buřičová Dana Ing.</cp:lastModifiedBy>
  <cp:lastPrinted>2021-12-06T08:42:05Z</cp:lastPrinted>
  <dcterms:created xsi:type="dcterms:W3CDTF">2021-12-06T07:35:05Z</dcterms:created>
  <dcterms:modified xsi:type="dcterms:W3CDTF">2021-12-06T12:46:17Z</dcterms:modified>
</cp:coreProperties>
</file>